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4. Projekti Pavle\3. Podpeč Rakitovec\Srajčka Rakitovec\Dokumenti za oddajo_vsebina CD\"/>
    </mc:Choice>
  </mc:AlternateContent>
  <bookViews>
    <workbookView xWindow="0" yWindow="0" windowWidth="20925" windowHeight="1176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2" i="1" l="1"/>
  <c r="G96" i="1" l="1"/>
  <c r="G40" i="1" l="1"/>
  <c r="G84" i="1"/>
  <c r="G83" i="1"/>
  <c r="G82" i="1"/>
  <c r="G81" i="1"/>
  <c r="G77" i="1"/>
  <c r="G75" i="1"/>
  <c r="G74" i="1"/>
  <c r="G73" i="1"/>
  <c r="G72" i="1"/>
  <c r="G71" i="1"/>
  <c r="G70" i="1"/>
  <c r="G69" i="1"/>
  <c r="G90" i="1" l="1"/>
  <c r="G91" i="1" l="1"/>
  <c r="G92" i="1"/>
  <c r="G93" i="1"/>
  <c r="G48" i="1"/>
  <c r="G41" i="1"/>
  <c r="G39" i="1"/>
  <c r="G27" i="1"/>
  <c r="G36" i="1" l="1"/>
  <c r="G65" i="1" l="1"/>
  <c r="G47" i="1" l="1"/>
  <c r="G53" i="1" l="1"/>
  <c r="G87" i="1" l="1"/>
  <c r="G86" i="1"/>
  <c r="G79" i="1"/>
  <c r="G78" i="1"/>
  <c r="G67" i="1"/>
  <c r="G68" i="1"/>
  <c r="G66" i="1"/>
  <c r="G63" i="1"/>
  <c r="G56" i="1"/>
  <c r="G59" i="1"/>
  <c r="G52" i="1"/>
  <c r="G51" i="1"/>
  <c r="G46" i="1"/>
  <c r="G45" i="1"/>
  <c r="G31" i="1"/>
  <c r="G32" i="1"/>
  <c r="G33" i="1"/>
  <c r="G34" i="1"/>
  <c r="G35" i="1"/>
  <c r="G30" i="1"/>
  <c r="G24" i="1"/>
  <c r="G25" i="1"/>
  <c r="G26" i="1"/>
  <c r="G23" i="1"/>
  <c r="G18" i="1"/>
  <c r="G19" i="1"/>
  <c r="G20" i="1"/>
  <c r="G17" i="1"/>
  <c r="G55" i="1" l="1"/>
  <c r="E58" i="1" l="1"/>
  <c r="G58" i="1" s="1"/>
  <c r="E57" i="1"/>
  <c r="G57" i="1" s="1"/>
  <c r="F100" i="1" s="1"/>
  <c r="G100" i="1" l="1"/>
  <c r="G103" i="1" l="1"/>
  <c r="G104" i="1" s="1"/>
</calcChain>
</file>

<file path=xl/sharedStrings.xml><?xml version="1.0" encoding="utf-8"?>
<sst xmlns="http://schemas.openxmlformats.org/spreadsheetml/2006/main" count="159" uniqueCount="109">
  <si>
    <t xml:space="preserve">Pričakuje se, da je Izvajalec pred pošiljanjem svoje Ponudbe obiskal in natančno pregledal gradbišče in okolico, da se je predhodno seznanil z vsemi geotehničnimi, hidrološkimi, meteorološkimi raziskavami in drugimi podatki, da se je seznanil z obstoječimi cestami in ostalimi prometnimi potmi, da je spoznal vse bistvene elemente, ki lahko vplivajo na organizacijo gradbišča, da je preizkusil in kontroliral vse obstoječe vire za oskrbo z materialom ter vse ostale okoliščine,  ki lahko vplivajo na izvedbo del, da se je seznanil z vsemi predpisi in zakoni glede plačila taks, davkov in ostalih dajatev v R Sloveniji, da je v celoti proučil dokumentacijo o oddaji del, da je prišel do vseh potrebnih podatkov, ki vplivajo na izvedbo del ter da je na podlagi vsega tega tudi oddal svojo ponudbo. </t>
  </si>
  <si>
    <t>V cenah v popisnih postavkah mora ponudnik zajeti stroške: 
 - vseh pomožnih del, 
 - ureditve gradbišča (kontejnerji, deponije, ograje), 
 - dobav, nakladanj, odstranitev, prevozov in deponiranja materiala (s plačilom takse)!</t>
  </si>
  <si>
    <t xml:space="preserve">Ponudbena cena mora vsebovati tudi vse stroške izvedbe in vzdrževanja dostopnih in gradbiščnih poti (vključno s stroški pridobitve vseh potrebnih  soglasij in dovoljenj) ter stroške začasne uporabe zemljišč za dostopne poti, vključno s stroški povrnitve zemljišč in obstoječih poti oziroma cest v prvotno stanje po končani gradnji. </t>
  </si>
  <si>
    <t xml:space="preserve">V cenah v popisnih postavkah mora ponudnik zajeti vrednosti vseh potrebnih del vključno z izdelavo tehnološko ekonomskega elaborata, tekočimi in končnimi poročili posameznih strokovnjakov tekoče kontrole – prevzemanje plasti pri zemeljskih delih in zgornjem ustroju, asfaltih, izolacijah, betonih, geoloških pregledih, vodotesnost kanalizacije in jaškov, itd. vse v smislu dokazovanja kvalitete izvedenih del. </t>
  </si>
  <si>
    <t>Dela je potrebno izvajati v skladu z veljavnimi tehničnimi predpisi, normativi in standardi ob upoštevanju zahtev iz varstva pri delu.</t>
  </si>
  <si>
    <t xml:space="preserve">Zap. št. </t>
  </si>
  <si>
    <t>opis postavke</t>
  </si>
  <si>
    <t>EM</t>
  </si>
  <si>
    <t>Količina</t>
  </si>
  <si>
    <t xml:space="preserve">Cena enoto </t>
  </si>
  <si>
    <t>Vrednost</t>
  </si>
  <si>
    <t>kos</t>
  </si>
  <si>
    <t>Geodetski posnetek obstoječega stanja pred izvedbo del in geodetski posnetek izvedenega stanja</t>
  </si>
  <si>
    <t>m</t>
  </si>
  <si>
    <t>Postavitev in zavarovanje prečnega profila ostale javne ceste</t>
  </si>
  <si>
    <r>
      <t>m</t>
    </r>
    <r>
      <rPr>
        <sz val="10"/>
        <rFont val="Calibri"/>
        <family val="2"/>
        <charset val="238"/>
      </rPr>
      <t>²</t>
    </r>
  </si>
  <si>
    <t>Premaz odrezkanih stikov obstoječih asfaltnih plasti z bituminozno pasto</t>
  </si>
  <si>
    <r>
      <t>m</t>
    </r>
    <r>
      <rPr>
        <sz val="10"/>
        <rFont val="Calibri"/>
        <family val="2"/>
        <charset val="238"/>
      </rPr>
      <t>³</t>
    </r>
  </si>
  <si>
    <t>Izdelava nosilne plasti bituminizirane zmesi AC 22 base B 50/70 A4 v debelini 6 cm</t>
  </si>
  <si>
    <t>Čiščenje in pobrizg s kationsko bitumensko emulzijo 0,31 do 0,50 kg/m²</t>
  </si>
  <si>
    <t>Izdelava obrabne in zaporne plasti bituminizirane zmesi AC 11 surf B 50/70 A4 Z2 v debelini 4 cm</t>
  </si>
  <si>
    <t>Izdelava ravne vtočne in iztočne glave prepusta krožnega prereza fi 60 cm, beton C 30/37, XC4, XF4, z vsemi deli</t>
  </si>
  <si>
    <t>m²</t>
  </si>
  <si>
    <t>Izdelava tankoslojne vzdolžne označbe na vozišču z enokomponentno belo barvo, vključno 250 g/m2 posipa z drobci / kroglicami stekla, strojno. Debelina plasti suhe snovi 250 mikrometrov, širina črte 12 cm, robna črta rastra 5/5/5</t>
  </si>
  <si>
    <t>Dobava in postavitev cestnega smernika iz plastične zmesi, z votlim prerezom, dolžine 1200 mm, odsevniki iz folije, z dolbenjem v kamnito podlago</t>
  </si>
  <si>
    <t>Nepredvidena dela</t>
  </si>
  <si>
    <t>%</t>
  </si>
  <si>
    <t>DDV 22%</t>
  </si>
  <si>
    <t>Opombe:</t>
  </si>
  <si>
    <t>I.</t>
  </si>
  <si>
    <t>Pripravljalna dela</t>
  </si>
  <si>
    <t xml:space="preserve">II. </t>
  </si>
  <si>
    <t xml:space="preserve">Širitev ceste </t>
  </si>
  <si>
    <t>III.</t>
  </si>
  <si>
    <t>Odvodnjavanje</t>
  </si>
  <si>
    <t>IV.</t>
  </si>
  <si>
    <t>Voziščna konstrukcija</t>
  </si>
  <si>
    <t>rušitvena dela</t>
  </si>
  <si>
    <t>asfalterska dela</t>
  </si>
  <si>
    <t>V.</t>
  </si>
  <si>
    <t>Prometna signalizacija in oprema</t>
  </si>
  <si>
    <t>priprava, tampon</t>
  </si>
  <si>
    <t>vertikalna prometna signalizacija</t>
  </si>
  <si>
    <t>horizontalna prometna signalizacija</t>
  </si>
  <si>
    <t>skupaj z DDV</t>
  </si>
  <si>
    <t>Rezanje asfaltne plasti s talno diamantno žago debeline 6 do 10 cm</t>
  </si>
  <si>
    <t>Izdelava elaborata prometne zapore in pridobitev dovoljenja za zaporo</t>
  </si>
  <si>
    <t>Posek in odstranitev drevesa z deblom premera 31 do 50 cm ter odstranitev vej in panja z odvozom na stalno deponijo</t>
  </si>
  <si>
    <t>Dosutje in izdelava bankine iz naravno zdrobljenega kamnitega materiala (TD 16), široke 0,75 m v povprečni debelini 10 cm s finim planiranjem, valjanjem in vsemi pomožnimi deli. Izvedba v ustreznem naklonu.</t>
  </si>
  <si>
    <t>Ponovna postavitev cestne tablice z vsemi potrebnimi deli in materialom.</t>
  </si>
  <si>
    <t>Ostranitev cestne tablice in shranitev na začasni deponiji za kasnejšo vgradnjo.</t>
  </si>
  <si>
    <t>Izkop, izdelava temelja za prometni znak iz cementnega betona C12/15, globine 80 cm, premera 30 cm</t>
  </si>
  <si>
    <t>Dobava in vgraditev stebrička za prometni znak iz vroče cinkane jeklene cevi s premerom 64 mm, dolžine 2000 mm</t>
  </si>
  <si>
    <t>Izdelava nevezane nosilne plasti enakomerno zrnatega drobljenca (frakcije 0/32) iz kamnine v debelini min. 20 cm, z utrjevanjem po plasteh</t>
  </si>
  <si>
    <t>Ureditev planuma nevezanih nosilnih plasti (po potrebi tudi odriv obstoječega tampona)</t>
  </si>
  <si>
    <t>Zavarovanje gradbišča v času gradnje s polovično zaporo prometa ter usmerjanjem prometa s semaforji ali ročnim usmerjanjem (obračun po dejanskih stroških po računu koncesionarja)</t>
  </si>
  <si>
    <t>Izdelava nevezane kamnite grede iz drobljenca  (frakcije 0/63) iz kamnine v debelini min. 20 cm, z utrjevanjem po plasteh (za globinske sanacije)</t>
  </si>
  <si>
    <t>Porušitev in odstranitev kamnite zložbe, izvedene v suho - odvoz na deponijo do 5 km</t>
  </si>
  <si>
    <t>Izkop trde kamnine - 5. kategorije za prepuste in vtočne jaške, širine 1,1 do 2,0 m in globine do 1,5 m, odvoz na  deponijo do 5 km</t>
  </si>
  <si>
    <t>Preplastitev in sanacija nevarnih ožin na cesti R3-624/3721 Loka – Podpeč – Rakitovec od km 8,600 do km 10,600 in od km 10.850 do km 12.210, dolžina 3.450</t>
  </si>
  <si>
    <t>m3</t>
  </si>
  <si>
    <t>Dodatek za izdelavo asfaltne mulde, širine 0,50 m, enake debeline in kvalitete kot asfalte plasti na ostalem delu vozišča.</t>
  </si>
  <si>
    <t>Demontaža obstoječega prometnega znaka in kažipotne table skupaj z nosilno konstrukcijo ter odvozom na deponijo</t>
  </si>
  <si>
    <t xml:space="preserve">Izdelava prepusta krožnega prereza iz cevi iz cementnega betona s premerom DN 60 cm, polno obbetoniranje z betonom C 16/20 </t>
  </si>
  <si>
    <t>Izkop brežine za širitev vozišča: izkop trde kamnine  5. kategorije z nakladanjem, z izvedbo brežin v naklonu 1,5:1 (škarpiranje), planiranjem planuma izkopa in odvozom na stalno deponijo</t>
  </si>
  <si>
    <t xml:space="preserve">Izdelava vtočnega jaška iz cementnega betona, krožnega prereza s premerom 60 cm, globokega do 1,5 m, z bet. pokrovom, vsemi priklopi in obdelavo  </t>
  </si>
  <si>
    <t>Porušitev in odstranitev asfaltne plasti v debelini do 10 cm. Upoštevati je nakladanje in odvoz odpadlega asfalta na deponijo predelovalca gradbenih odpadkov po izbiri izvajalca. Upoštevati je stroške odlaganja materiala na urejenih deponijah z upoštevanjem deponijske takse.</t>
  </si>
  <si>
    <t>Odstranitev grmovja in dreves z debli premera (od fi 10 do fi 30 cm) ter vej na gosto porastli površini, strojno in ročno, ter odvoz na stalno deponijo po izbiri izvajalca.</t>
  </si>
  <si>
    <t>Izkop v terenu III-IV kat. Za razširitev in poglobitev obstoječega jarka vključno z odvozom izkopanega materiala v nasip - stalno deponijo na razdalji do 5 km. (količina je ocenjena)</t>
  </si>
  <si>
    <t>Izkop brežine za širitev vozišča: izkop zemljine  3. kategorije z nakladanjem, z izvedbo brežin v naklonu 1,5:1 (škarpiranje), planiranjem planuma izkopa in odvozom na stalno deponijo</t>
  </si>
  <si>
    <t xml:space="preserve">Odstranitev obstoječega zablatenega, zmrzlinsko neodpornega tampona  (pod obstoječim asfaltom ) v debelini do 20 cm ter odvoz na deponijo do 5 km. Material III kat. </t>
  </si>
  <si>
    <t>Zaščita brežin</t>
  </si>
  <si>
    <t>m2</t>
  </si>
  <si>
    <t>VII</t>
  </si>
  <si>
    <t>VIII</t>
  </si>
  <si>
    <t>Predelva kamnitega materiala, razvoz, raztiranje in utrjevanje</t>
  </si>
  <si>
    <t>Drobljenje oz. predelava  kamnitega materiala pridobljenega pri izkopu. Predelava v frakcije 0 - 64. (Količine v raščenem stanju izkopa)</t>
  </si>
  <si>
    <t>Izdelava kamnite zložbe v cementnem betonu v povprečni debelini 80 cm v razmerju 60% kamen in 40 % beton, s predhodnim čiščenjem zemljenih žepov v brežini, prebran in obdelan kamen pridobljen iz lokalne deponije, vključno s pripravo temeljne podlage.</t>
  </si>
  <si>
    <t>Dobava in vgradnja visečih mrež (šestkotno pocinkano pletivo) prilagojeno na brežino sidrano s sidri, vključno z vsem pritrdilnim materialom.</t>
  </si>
  <si>
    <t>Izdelava nasipa s kamnitim materialom pridobljenim pri izkopu. Vključno s strojnim utrjevanjem po plasteh.</t>
  </si>
  <si>
    <t>Dobava in pritrditev prometnega znaka PZ 7102-1 »Bočna ovira«, podloga iz aluminijaste pločevine, znak z odsevno folijo RA-2, dimenzije 300/1000 mm</t>
  </si>
  <si>
    <t>Dobava in pritrditev prometnega znaka PZ 1109 »Zoženje vozišča«, podloga iz aluminijaste pločevine, znak z odsevno folijo RA-1, dimenzija stranice 900 mm</t>
  </si>
  <si>
    <t>Dobava in pritrditev prometnega znaka PZ 1103-1 »Križišče prednostne in neprednostne ceste z leve strani«, podloga iz aluminijaste pločevine, znak z odsevno folijo RA-2, stranica znaka dim. 900 mm.</t>
  </si>
  <si>
    <t>Dobava in pritrditev prometnega znaka PZ 1103-2 »Križišče prednostne in neprednostne ceste z desne strani«, z dopolnilno tablo PZ 4101 »100 m«,  podloga iz aluminijaste pločevine, znak z odsevno folijo RA-2, stranica znaka dim. 900 mm, dimenzija dopolnilne table 900/250 mm.</t>
  </si>
  <si>
    <t>Dobava in pritrditev prometnega znaka PZ 3312-1 »Usmerjanje prometa v ovinkih«, podloga iz aluminijaste pločevine, znak z odsevno folijo RA-3( zamenjava PZ  v rdeče belo barvo), dimenzija znaka 1500/500 mm.</t>
  </si>
  <si>
    <t>Dobava in pritrditev prometnega znaka PZ 3401 »Kažipotna tabla« z vsebino: levo Rakitovec, desno Buzet in dodatna avt. oznaka HR, Rakitovec in simbil Železniška postaja (šifra 10402) izvedba vse v rumeni podlagi, pisava 175 mm, oznaka; podloga iz aluminijaste pločevine, znak z odsevno folijo RA-2 ( zamenjava obstoječe kažipotne signalizacije), okvirne dimenzije 2000/1500 mm.</t>
  </si>
  <si>
    <r>
      <t>Dobava in pritrditev prometnega znaka PZ 3401 »Kažipotna tabla« z vsebino:</t>
    </r>
    <r>
      <rPr>
        <sz val="11"/>
        <rFont val="Calibri"/>
        <family val="2"/>
        <charset val="238"/>
        <scheme val="minor"/>
      </rPr>
      <t xml:space="preserve"> levo Koper,Podpeč; desno Rakitovec ,</t>
    </r>
    <r>
      <rPr>
        <sz val="11"/>
        <color theme="1"/>
        <rFont val="Calibri"/>
        <family val="2"/>
        <charset val="238"/>
        <scheme val="minor"/>
      </rPr>
      <t xml:space="preserve"> izvedba vse v rumeni podlagi, pisava 175 mm, oznaka; podloga iz aluminijaste pločevine, znak z odsevno folijo RA-2 (nova kažipotna tabla), dimenzije 2000/1500 mm.</t>
    </r>
  </si>
  <si>
    <t>prometna oprema- cestni smerniki</t>
  </si>
  <si>
    <t xml:space="preserve">Odstranitev poškodovanega cestnega smernika z odvozom na trajno deponijo </t>
  </si>
  <si>
    <t>Odstranitev cestnega smernika z odvozom  na začano gradbiščno deponijo s skladiščenjem za ponovno vgradnjo ter dovoz z gradboščne deponije in postavitev obstoječih smernikov iz plastične zmesi (po potrebi tudi z dolbljenjem v kamnito podlago).</t>
  </si>
  <si>
    <t>prometna oprema- JVO</t>
  </si>
  <si>
    <t>Izkop trde kamnine - 5. kat. Za temelje širine 1,0 m in globine do 1,0 m za temelje za pritrjevanje stebričkov JVO</t>
  </si>
  <si>
    <t>Izdelava točkovnega temelja iz ojačanega cementnega betona C25/30, dimenzij 0,30 x 0,50 x 0,30 m za pritrjevanje stebričkkov JVO</t>
  </si>
  <si>
    <t>Dobava in vgraditev jeklene varnostne ograje, vključno z vsemi elementi, za nivo zadrževanja N2 brez distančnika in za delovno širino W4, stebrički 2 m</t>
  </si>
  <si>
    <t>Dobava in vgradnja vkopane zaključnice jeklene varnostne ograje dolžine 4,0 m</t>
  </si>
  <si>
    <t>ostalo</t>
  </si>
  <si>
    <t>Dobava in vgradnja  materiala (zrnata kamnina 3. kat) za  zasip  okrog prepustov in jaškov - strojno, deloma ročno, iz kamnoloma</t>
  </si>
  <si>
    <r>
      <t>Dobava in pritrditev prometnega znaka PZ 3401 »Kažipotna tabla« z vs</t>
    </r>
    <r>
      <rPr>
        <sz val="11"/>
        <rFont val="Calibri"/>
        <family val="2"/>
        <charset val="238"/>
        <scheme val="minor"/>
      </rPr>
      <t>ebino: levo Buzet</t>
    </r>
    <r>
      <rPr>
        <sz val="11"/>
        <color theme="1"/>
        <rFont val="Calibri"/>
        <family val="2"/>
        <charset val="238"/>
        <scheme val="minor"/>
      </rPr>
      <t xml:space="preserve"> in dodatna avt. oznaka HR, Rakitovec in simbil Železniška postaja (šifra 10402); desno Koper, Podpeč, izvedba vse v rumeni podlagi, pisava 175 mm, oznaka; podloga iz aluminijaste pločevine, znak z odsevno folijo RA-2 (zamenjava obstoječe kažipotne signalizacije), okvirne dimenzije 2000/1750 mm.</t>
    </r>
  </si>
  <si>
    <t>Izvedba betonske bankine z betonom C 16/20 širine do 0,50 m in debeline do 0,20 m (temelj za kamnito oblogo brežine</t>
  </si>
  <si>
    <t>Nakladane, odvoz odvoz do 5 km, razkladanje in razprostiranje drobljenega kamnitega materiala. Razprostiranje s strojnim utrjevanjem. (Količine v zbitem vgrajenem stanju)</t>
  </si>
  <si>
    <t xml:space="preserve">Ureditev površine odlagališča (planiranje, po potrebi tudi odriv obstoječeja materiala) za nanos, razprostiranje in strojno utrjevaje drobljenega kamitega  materiala  </t>
  </si>
  <si>
    <t>Drobljenje oz.predelava kamnitega materiala pridobljenega pri izkopu. Predelava v frakcije 0 - 32. (Količine v raščenem stanju)</t>
  </si>
  <si>
    <t>X</t>
  </si>
  <si>
    <t xml:space="preserve">IX </t>
  </si>
  <si>
    <t>Tuje storitve</t>
  </si>
  <si>
    <t>Geomehanski nadzor</t>
  </si>
  <si>
    <t>ur</t>
  </si>
  <si>
    <t>Vse skupaj</t>
  </si>
  <si>
    <t>POPIS ZA RAZPIS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</si>
</sst>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top"/>
    </xf>
    <xf numFmtId="0" fontId="0" fillId="0" borderId="2" xfId="0" applyFont="1" applyBorder="1" applyAlignment="1">
      <alignment horizontal="justify" vertical="top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/>
    <xf numFmtId="0" fontId="3" fillId="0" borderId="0" xfId="0" applyFont="1"/>
    <xf numFmtId="0" fontId="0" fillId="0" borderId="0" xfId="0" applyFont="1"/>
    <xf numFmtId="0" fontId="0" fillId="0" borderId="3" xfId="0" applyFont="1" applyBorder="1" applyAlignment="1">
      <alignment horizontal="justify" vertical="top"/>
    </xf>
    <xf numFmtId="0" fontId="0" fillId="0" borderId="1" xfId="0" applyFont="1" applyBorder="1" applyAlignment="1">
      <alignment horizontal="center"/>
    </xf>
    <xf numFmtId="0" fontId="0" fillId="0" borderId="4" xfId="0" applyBorder="1" applyAlignment="1">
      <alignment horizontal="justify" vertical="top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justify" vertical="top"/>
    </xf>
    <xf numFmtId="0" fontId="0" fillId="0" borderId="0" xfId="0" quotePrefix="1" applyFont="1"/>
    <xf numFmtId="4" fontId="3" fillId="0" borderId="1" xfId="0" applyNumberFormat="1" applyFont="1" applyFill="1" applyBorder="1"/>
    <xf numFmtId="0" fontId="0" fillId="0" borderId="3" xfId="0" applyFont="1" applyFill="1" applyBorder="1" applyAlignment="1">
      <alignment horizontal="justify" vertical="top"/>
    </xf>
    <xf numFmtId="0" fontId="0" fillId="0" borderId="4" xfId="0" applyFont="1" applyBorder="1" applyAlignment="1">
      <alignment horizontal="justify" vertical="top"/>
    </xf>
    <xf numFmtId="0" fontId="3" fillId="0" borderId="3" xfId="0" applyFont="1" applyBorder="1" applyAlignment="1">
      <alignment horizontal="justify" vertical="top"/>
    </xf>
    <xf numFmtId="0" fontId="0" fillId="0" borderId="1" xfId="0" applyFont="1" applyBorder="1" applyAlignment="1">
      <alignment horizontal="justify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justify" vertical="top"/>
    </xf>
    <xf numFmtId="0" fontId="0" fillId="0" borderId="0" xfId="0" applyFont="1" applyBorder="1" applyAlignment="1">
      <alignment horizontal="center"/>
    </xf>
    <xf numFmtId="3" fontId="0" fillId="0" borderId="0" xfId="0" applyNumberFormat="1" applyBorder="1"/>
    <xf numFmtId="4" fontId="3" fillId="0" borderId="0" xfId="0" applyNumberFormat="1" applyFont="1" applyBorder="1"/>
    <xf numFmtId="4" fontId="0" fillId="0" borderId="0" xfId="0" applyNumberFormat="1" applyBorder="1"/>
    <xf numFmtId="0" fontId="0" fillId="0" borderId="0" xfId="0" applyBorder="1"/>
    <xf numFmtId="4" fontId="1" fillId="0" borderId="0" xfId="0" applyNumberFormat="1" applyFont="1" applyBorder="1"/>
    <xf numFmtId="3" fontId="0" fillId="0" borderId="0" xfId="0" applyNumberFormat="1"/>
    <xf numFmtId="4" fontId="3" fillId="0" borderId="0" xfId="0" applyNumberFormat="1" applyFont="1"/>
    <xf numFmtId="4" fontId="0" fillId="0" borderId="0" xfId="0" applyNumberFormat="1"/>
    <xf numFmtId="3" fontId="0" fillId="0" borderId="5" xfId="0" applyNumberFormat="1" applyBorder="1"/>
    <xf numFmtId="4" fontId="3" fillId="0" borderId="5" xfId="0" applyNumberFormat="1" applyFont="1" applyBorder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3" xfId="0" applyFont="1" applyBorder="1" applyAlignment="1">
      <alignment horizontal="justify" vertical="top"/>
    </xf>
    <xf numFmtId="0" fontId="0" fillId="0" borderId="0" xfId="0" applyFill="1" applyBorder="1" applyAlignment="1">
      <alignment horizontal="right"/>
    </xf>
    <xf numFmtId="3" fontId="0" fillId="0" borderId="3" xfId="0" applyNumberFormat="1" applyBorder="1"/>
    <xf numFmtId="4" fontId="3" fillId="0" borderId="3" xfId="0" applyNumberFormat="1" applyFont="1" applyBorder="1"/>
    <xf numFmtId="0" fontId="1" fillId="0" borderId="0" xfId="0" applyFont="1" applyBorder="1" applyAlignment="1">
      <alignment horizontal="right"/>
    </xf>
    <xf numFmtId="4" fontId="5" fillId="0" borderId="0" xfId="0" applyNumberFormat="1" applyFont="1" applyBorder="1"/>
    <xf numFmtId="0" fontId="1" fillId="0" borderId="0" xfId="0" applyFont="1" applyFill="1" applyBorder="1" applyAlignment="1">
      <alignment horizontal="right"/>
    </xf>
    <xf numFmtId="0" fontId="0" fillId="0" borderId="0" xfId="0" applyFont="1" applyAlignment="1">
      <alignment horizontal="center" vertical="top" wrapText="1"/>
    </xf>
    <xf numFmtId="0" fontId="0" fillId="0" borderId="3" xfId="0" applyFont="1" applyBorder="1" applyAlignment="1">
      <alignment horizontal="center" vertical="top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1" fillId="0" borderId="4" xfId="0" applyFont="1" applyBorder="1" applyAlignment="1">
      <alignment horizontal="justify" vertical="top"/>
    </xf>
    <xf numFmtId="0" fontId="0" fillId="0" borderId="4" xfId="0" applyBorder="1" applyAlignment="1">
      <alignment horizontal="center"/>
    </xf>
    <xf numFmtId="3" fontId="0" fillId="0" borderId="4" xfId="0" applyNumberFormat="1" applyBorder="1"/>
    <xf numFmtId="4" fontId="3" fillId="0" borderId="4" xfId="0" applyNumberFormat="1" applyFont="1" applyBorder="1"/>
    <xf numFmtId="0" fontId="0" fillId="0" borderId="5" xfId="0" applyFont="1" applyBorder="1" applyAlignment="1">
      <alignment horizontal="center" vertical="top"/>
    </xf>
    <xf numFmtId="0" fontId="0" fillId="0" borderId="5" xfId="0" applyFont="1" applyBorder="1" applyAlignment="1">
      <alignment horizontal="justify" vertical="top"/>
    </xf>
    <xf numFmtId="0" fontId="3" fillId="0" borderId="5" xfId="0" applyFont="1" applyBorder="1" applyAlignment="1">
      <alignment horizontal="center"/>
    </xf>
    <xf numFmtId="3" fontId="3" fillId="0" borderId="5" xfId="0" applyNumberFormat="1" applyFont="1" applyBorder="1"/>
    <xf numFmtId="0" fontId="0" fillId="0" borderId="5" xfId="0" applyBorder="1" applyAlignment="1">
      <alignment horizontal="justify" vertical="top"/>
    </xf>
    <xf numFmtId="0" fontId="0" fillId="0" borderId="5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5" fillId="0" borderId="4" xfId="0" applyFont="1" applyBorder="1" applyAlignment="1">
      <alignment horizontal="justify" vertical="top"/>
    </xf>
    <xf numFmtId="0" fontId="3" fillId="0" borderId="4" xfId="0" applyFont="1" applyBorder="1" applyAlignment="1">
      <alignment horizontal="center"/>
    </xf>
    <xf numFmtId="3" fontId="3" fillId="0" borderId="4" xfId="0" applyNumberFormat="1" applyFont="1" applyBorder="1"/>
    <xf numFmtId="0" fontId="3" fillId="0" borderId="5" xfId="0" applyFont="1" applyBorder="1" applyAlignment="1">
      <alignment horizontal="justify" vertical="top"/>
    </xf>
    <xf numFmtId="0" fontId="1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justify" vertical="top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/>
    <xf numFmtId="0" fontId="0" fillId="0" borderId="5" xfId="0" applyFont="1" applyBorder="1" applyAlignment="1">
      <alignment horizontal="center"/>
    </xf>
    <xf numFmtId="0" fontId="1" fillId="0" borderId="0" xfId="0" applyFont="1" applyBorder="1" applyAlignment="1">
      <alignment horizontal="justify" vertical="top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0" fillId="0" borderId="2" xfId="0" applyFont="1" applyBorder="1" applyAlignment="1">
      <alignment horizontal="center" vertical="top"/>
    </xf>
    <xf numFmtId="0" fontId="0" fillId="0" borderId="1" xfId="0" applyBorder="1" applyAlignment="1">
      <alignment horizontal="justify" vertical="top"/>
    </xf>
    <xf numFmtId="4" fontId="5" fillId="0" borderId="6" xfId="0" applyNumberFormat="1" applyFont="1" applyBorder="1"/>
    <xf numFmtId="4" fontId="1" fillId="0" borderId="6" xfId="0" applyNumberFormat="1" applyFont="1" applyBorder="1"/>
    <xf numFmtId="4" fontId="0" fillId="0" borderId="1" xfId="0" applyNumberFormat="1" applyBorder="1"/>
    <xf numFmtId="3" fontId="0" fillId="0" borderId="1" xfId="0" applyNumberFormat="1" applyFill="1" applyBorder="1"/>
    <xf numFmtId="0" fontId="0" fillId="0" borderId="1" xfId="0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wrapText="1"/>
    </xf>
    <xf numFmtId="0" fontId="0" fillId="0" borderId="0" xfId="0" applyFont="1" applyBorder="1"/>
    <xf numFmtId="0" fontId="3" fillId="0" borderId="1" xfId="0" applyFont="1" applyBorder="1" applyAlignment="1">
      <alignment horizontal="center" vertical="top"/>
    </xf>
    <xf numFmtId="3" fontId="6" fillId="0" borderId="5" xfId="0" applyNumberFormat="1" applyFont="1" applyFill="1" applyBorder="1"/>
    <xf numFmtId="0" fontId="0" fillId="0" borderId="0" xfId="0" applyBorder="1" applyAlignment="1">
      <alignment horizontal="justify" vertical="top"/>
    </xf>
    <xf numFmtId="3" fontId="6" fillId="0" borderId="0" xfId="0" applyNumberFormat="1" applyFont="1" applyFill="1" applyBorder="1"/>
    <xf numFmtId="0" fontId="0" fillId="0" borderId="0" xfId="0" quotePrefix="1" applyFont="1" applyBorder="1"/>
    <xf numFmtId="0" fontId="0" fillId="0" borderId="3" xfId="0" applyFill="1" applyBorder="1" applyAlignment="1">
      <alignment horizontal="justify" vertical="top"/>
    </xf>
    <xf numFmtId="0" fontId="0" fillId="0" borderId="1" xfId="0" applyFill="1" applyBorder="1" applyAlignment="1">
      <alignment horizontal="center"/>
    </xf>
    <xf numFmtId="0" fontId="0" fillId="0" borderId="0" xfId="0" quotePrefix="1" applyFont="1" applyFill="1"/>
    <xf numFmtId="0" fontId="0" fillId="0" borderId="0" xfId="0" applyFont="1" applyFill="1"/>
    <xf numFmtId="0" fontId="3" fillId="0" borderId="3" xfId="0" applyFont="1" applyFill="1" applyBorder="1" applyAlignment="1">
      <alignment horizontal="justify" vertical="top"/>
    </xf>
    <xf numFmtId="3" fontId="3" fillId="0" borderId="1" xfId="0" applyNumberFormat="1" applyFont="1" applyFill="1" applyBorder="1"/>
    <xf numFmtId="0" fontId="0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justify" vertical="top"/>
    </xf>
    <xf numFmtId="3" fontId="3" fillId="0" borderId="1" xfId="0" applyNumberFormat="1" applyFont="1" applyBorder="1"/>
    <xf numFmtId="0" fontId="0" fillId="0" borderId="4" xfId="0" applyFont="1" applyFill="1" applyBorder="1" applyAlignment="1">
      <alignment horizontal="justify" vertical="top"/>
    </xf>
    <xf numFmtId="0" fontId="8" fillId="0" borderId="0" xfId="0" applyFont="1" applyFill="1"/>
    <xf numFmtId="3" fontId="0" fillId="0" borderId="1" xfId="0" applyNumberFormat="1" applyBorder="1"/>
    <xf numFmtId="4" fontId="3" fillId="0" borderId="1" xfId="0" applyNumberFormat="1" applyFont="1" applyBorder="1" applyProtection="1">
      <protection locked="0"/>
    </xf>
    <xf numFmtId="4" fontId="3" fillId="0" borderId="5" xfId="0" applyNumberFormat="1" applyFont="1" applyBorder="1" applyProtection="1">
      <protection locked="0"/>
    </xf>
    <xf numFmtId="4" fontId="3" fillId="0" borderId="4" xfId="0" applyNumberFormat="1" applyFont="1" applyBorder="1" applyProtection="1">
      <protection locked="0"/>
    </xf>
    <xf numFmtId="4" fontId="3" fillId="0" borderId="5" xfId="0" applyNumberFormat="1" applyFont="1" applyFill="1" applyBorder="1" applyProtection="1">
      <protection locked="0"/>
    </xf>
    <xf numFmtId="4" fontId="3" fillId="0" borderId="0" xfId="0" applyNumberFormat="1" applyFont="1" applyFill="1" applyBorder="1" applyProtection="1">
      <protection locked="0"/>
    </xf>
    <xf numFmtId="4" fontId="3" fillId="0" borderId="0" xfId="0" applyNumberFormat="1" applyFont="1" applyBorder="1" applyProtection="1">
      <protection locked="0"/>
    </xf>
    <xf numFmtId="4" fontId="3" fillId="0" borderId="3" xfId="0" applyNumberFormat="1" applyFont="1" applyBorder="1" applyProtection="1">
      <protection locked="0"/>
    </xf>
    <xf numFmtId="4" fontId="5" fillId="0" borderId="0" xfId="0" applyNumberFormat="1" applyFont="1" applyBorder="1" applyProtection="1">
      <protection locked="0"/>
    </xf>
    <xf numFmtId="4" fontId="3" fillId="0" borderId="4" xfId="0" applyNumberFormat="1" applyFont="1" applyFill="1" applyBorder="1" applyProtection="1">
      <protection locked="0"/>
    </xf>
    <xf numFmtId="3" fontId="6" fillId="0" borderId="5" xfId="0" applyNumberFormat="1" applyFont="1" applyBorder="1"/>
    <xf numFmtId="0" fontId="0" fillId="0" borderId="4" xfId="0" applyFont="1" applyBorder="1" applyAlignment="1">
      <alignment horizontal="center" vertical="top"/>
    </xf>
    <xf numFmtId="0" fontId="0" fillId="0" borderId="4" xfId="0" applyFont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108"/>
  <sheetViews>
    <sheetView tabSelected="1" view="pageBreakPreview" topLeftCell="A88" zoomScaleNormal="100" zoomScaleSheetLayoutView="100" workbookViewId="0">
      <selection activeCell="F100" sqref="F100"/>
    </sheetView>
  </sheetViews>
  <sheetFormatPr defaultColWidth="8.7109375" defaultRowHeight="15" x14ac:dyDescent="0.25"/>
  <cols>
    <col min="2" max="2" width="6.42578125" customWidth="1"/>
    <col min="3" max="3" width="59.5703125" customWidth="1"/>
    <col min="5" max="5" width="10.85546875" style="32" customWidth="1"/>
    <col min="6" max="6" width="12" style="33" bestFit="1" customWidth="1"/>
    <col min="7" max="7" width="12" style="34" bestFit="1" customWidth="1"/>
    <col min="8" max="8" width="9.140625" bestFit="1" customWidth="1"/>
    <col min="9" max="9" width="11.7109375" bestFit="1" customWidth="1"/>
  </cols>
  <sheetData>
    <row r="2" spans="2:8" ht="42" customHeight="1" x14ac:dyDescent="0.25">
      <c r="B2" s="114" t="s">
        <v>59</v>
      </c>
      <c r="C2" s="114"/>
      <c r="D2" s="114"/>
      <c r="E2" s="114"/>
      <c r="F2" s="114"/>
      <c r="G2" s="114"/>
    </row>
    <row r="3" spans="2:8" ht="17.25" customHeight="1" x14ac:dyDescent="0.25">
      <c r="B3" s="38"/>
      <c r="C3" s="38"/>
      <c r="D3" s="38"/>
      <c r="E3" s="38"/>
      <c r="F3" s="38"/>
      <c r="G3" s="38"/>
    </row>
    <row r="4" spans="2:8" ht="17.25" customHeight="1" x14ac:dyDescent="0.25">
      <c r="B4" s="38"/>
      <c r="C4" s="74" t="s">
        <v>108</v>
      </c>
      <c r="D4" s="38"/>
      <c r="E4" s="38"/>
      <c r="F4" s="38"/>
      <c r="G4" s="38"/>
    </row>
    <row r="5" spans="2:8" ht="17.25" customHeight="1" x14ac:dyDescent="0.25">
      <c r="B5" s="38"/>
      <c r="C5" s="38"/>
      <c r="D5" s="38"/>
      <c r="E5" s="38"/>
      <c r="F5" s="38"/>
      <c r="G5" s="38"/>
    </row>
    <row r="6" spans="2:8" ht="17.25" customHeight="1" x14ac:dyDescent="0.25">
      <c r="B6" s="37"/>
      <c r="C6" s="37"/>
      <c r="D6" s="37"/>
      <c r="E6" s="37"/>
      <c r="F6" s="37"/>
      <c r="G6" s="37"/>
    </row>
    <row r="7" spans="2:8" ht="14.45" customHeight="1" x14ac:dyDescent="0.25">
      <c r="B7" s="113" t="s">
        <v>28</v>
      </c>
      <c r="C7" s="113"/>
      <c r="D7" s="113"/>
      <c r="E7" s="113"/>
      <c r="F7" s="113"/>
      <c r="G7" s="113"/>
    </row>
    <row r="8" spans="2:8" ht="120.95" customHeight="1" x14ac:dyDescent="0.25">
      <c r="B8" s="48">
        <v>1</v>
      </c>
      <c r="C8" s="113" t="s">
        <v>0</v>
      </c>
      <c r="D8" s="113"/>
      <c r="E8" s="113"/>
      <c r="F8" s="113"/>
      <c r="G8" s="113"/>
    </row>
    <row r="9" spans="2:8" ht="60.6" customHeight="1" x14ac:dyDescent="0.25">
      <c r="B9" s="48">
        <v>2</v>
      </c>
      <c r="C9" s="113" t="s">
        <v>1</v>
      </c>
      <c r="D9" s="113"/>
      <c r="E9" s="113"/>
      <c r="F9" s="113"/>
      <c r="G9" s="113"/>
    </row>
    <row r="10" spans="2:8" ht="48.95" customHeight="1" x14ac:dyDescent="0.25">
      <c r="B10" s="48">
        <v>3</v>
      </c>
      <c r="C10" s="113" t="s">
        <v>2</v>
      </c>
      <c r="D10" s="113"/>
      <c r="E10" s="113"/>
      <c r="F10" s="113"/>
      <c r="G10" s="113"/>
      <c r="H10" s="1"/>
    </row>
    <row r="11" spans="2:8" ht="68.25" customHeight="1" x14ac:dyDescent="0.25">
      <c r="B11" s="48">
        <v>4</v>
      </c>
      <c r="C11" s="113" t="s">
        <v>3</v>
      </c>
      <c r="D11" s="113"/>
      <c r="E11" s="113"/>
      <c r="F11" s="113"/>
      <c r="G11" s="113"/>
    </row>
    <row r="12" spans="2:8" ht="32.25" customHeight="1" x14ac:dyDescent="0.25">
      <c r="B12" s="48">
        <v>5</v>
      </c>
      <c r="C12" s="113" t="s">
        <v>4</v>
      </c>
      <c r="D12" s="113"/>
      <c r="E12" s="113"/>
      <c r="F12" s="113"/>
      <c r="G12" s="113"/>
    </row>
    <row r="14" spans="2:8" s="6" customFormat="1" ht="25.5" customHeight="1" x14ac:dyDescent="0.25">
      <c r="B14" s="2" t="s">
        <v>5</v>
      </c>
      <c r="C14" s="3" t="s">
        <v>6</v>
      </c>
      <c r="D14" s="2" t="s">
        <v>7</v>
      </c>
      <c r="E14" s="4" t="s">
        <v>8</v>
      </c>
      <c r="F14" s="5" t="s">
        <v>9</v>
      </c>
      <c r="G14" s="5" t="s">
        <v>10</v>
      </c>
    </row>
    <row r="16" spans="2:8" x14ac:dyDescent="0.25">
      <c r="B16" s="39" t="s">
        <v>29</v>
      </c>
      <c r="C16" s="40" t="s">
        <v>30</v>
      </c>
    </row>
    <row r="17" spans="2:8" s="12" customFormat="1" ht="30" x14ac:dyDescent="0.25">
      <c r="B17" s="7">
        <v>1</v>
      </c>
      <c r="C17" s="8" t="s">
        <v>46</v>
      </c>
      <c r="D17" s="9" t="s">
        <v>11</v>
      </c>
      <c r="E17" s="94">
        <v>1</v>
      </c>
      <c r="F17" s="101"/>
      <c r="G17" s="10">
        <f>ROUND((E17*F17),2)</f>
        <v>0</v>
      </c>
      <c r="H17" s="11"/>
    </row>
    <row r="18" spans="2:8" s="12" customFormat="1" ht="30" x14ac:dyDescent="0.25">
      <c r="B18" s="7">
        <v>2</v>
      </c>
      <c r="C18" s="13" t="s">
        <v>12</v>
      </c>
      <c r="D18" s="9" t="s">
        <v>13</v>
      </c>
      <c r="E18" s="94">
        <v>3610</v>
      </c>
      <c r="F18" s="101"/>
      <c r="G18" s="10">
        <f t="shared" ref="G18:G20" si="0">ROUND((E18*F18),2)</f>
        <v>0</v>
      </c>
      <c r="H18" s="11"/>
    </row>
    <row r="19" spans="2:8" s="12" customFormat="1" x14ac:dyDescent="0.25">
      <c r="B19" s="7">
        <v>3</v>
      </c>
      <c r="C19" s="13" t="s">
        <v>14</v>
      </c>
      <c r="D19" s="14" t="s">
        <v>11</v>
      </c>
      <c r="E19" s="94">
        <v>181</v>
      </c>
      <c r="F19" s="101"/>
      <c r="G19" s="10">
        <f t="shared" si="0"/>
        <v>0</v>
      </c>
      <c r="H19" s="11"/>
    </row>
    <row r="20" spans="2:8" s="12" customFormat="1" ht="60" x14ac:dyDescent="0.25">
      <c r="B20" s="7">
        <v>4</v>
      </c>
      <c r="C20" s="8" t="s">
        <v>55</v>
      </c>
      <c r="D20" s="9" t="s">
        <v>11</v>
      </c>
      <c r="E20" s="94">
        <v>1</v>
      </c>
      <c r="F20" s="101">
        <v>8000</v>
      </c>
      <c r="G20" s="10">
        <f t="shared" si="0"/>
        <v>8000</v>
      </c>
      <c r="H20" s="11"/>
    </row>
    <row r="21" spans="2:8" s="12" customFormat="1" x14ac:dyDescent="0.25">
      <c r="B21" s="56"/>
      <c r="C21" s="57"/>
      <c r="D21" s="58"/>
      <c r="E21" s="59"/>
      <c r="F21" s="102"/>
      <c r="G21" s="36"/>
      <c r="H21" s="11"/>
    </row>
    <row r="22" spans="2:8" s="12" customFormat="1" x14ac:dyDescent="0.25">
      <c r="B22" s="51" t="s">
        <v>31</v>
      </c>
      <c r="C22" s="52" t="s">
        <v>32</v>
      </c>
      <c r="D22" s="53"/>
      <c r="E22" s="54"/>
      <c r="F22" s="103"/>
      <c r="G22" s="55"/>
    </row>
    <row r="23" spans="2:8" s="12" customFormat="1" ht="45.75" customHeight="1" x14ac:dyDescent="0.25">
      <c r="B23" s="7">
        <v>1</v>
      </c>
      <c r="C23" s="17" t="s">
        <v>67</v>
      </c>
      <c r="D23" s="16" t="s">
        <v>15</v>
      </c>
      <c r="E23" s="80">
        <v>4000</v>
      </c>
      <c r="F23" s="101"/>
      <c r="G23" s="10">
        <f t="shared" ref="G23:G26" si="1">ROUND((E23*F23),2)</f>
        <v>0</v>
      </c>
    </row>
    <row r="24" spans="2:8" s="12" customFormat="1" ht="30" x14ac:dyDescent="0.25">
      <c r="B24" s="84">
        <v>2</v>
      </c>
      <c r="C24" s="22" t="s">
        <v>47</v>
      </c>
      <c r="D24" s="9" t="s">
        <v>11</v>
      </c>
      <c r="E24" s="94">
        <v>40</v>
      </c>
      <c r="F24" s="101"/>
      <c r="G24" s="10">
        <f t="shared" si="1"/>
        <v>0</v>
      </c>
    </row>
    <row r="25" spans="2:8" s="12" customFormat="1" ht="30" x14ac:dyDescent="0.25">
      <c r="B25" s="7">
        <v>3</v>
      </c>
      <c r="C25" s="13" t="s">
        <v>57</v>
      </c>
      <c r="D25" s="14" t="s">
        <v>17</v>
      </c>
      <c r="E25" s="80">
        <v>180</v>
      </c>
      <c r="F25" s="101"/>
      <c r="G25" s="10">
        <f t="shared" si="1"/>
        <v>0</v>
      </c>
    </row>
    <row r="26" spans="2:8" s="12" customFormat="1" ht="46.5" customHeight="1" x14ac:dyDescent="0.25">
      <c r="B26" s="7">
        <v>4</v>
      </c>
      <c r="C26" s="17" t="s">
        <v>64</v>
      </c>
      <c r="D26" s="16" t="s">
        <v>17</v>
      </c>
      <c r="E26" s="94">
        <v>4917</v>
      </c>
      <c r="F26" s="101"/>
      <c r="G26" s="10">
        <f t="shared" si="1"/>
        <v>0</v>
      </c>
    </row>
    <row r="27" spans="2:8" s="12" customFormat="1" ht="54" customHeight="1" x14ac:dyDescent="0.25">
      <c r="B27" s="7">
        <v>5</v>
      </c>
      <c r="C27" s="17" t="s">
        <v>69</v>
      </c>
      <c r="D27" s="16" t="s">
        <v>17</v>
      </c>
      <c r="E27" s="94">
        <v>624</v>
      </c>
      <c r="F27" s="101"/>
      <c r="G27" s="10">
        <f t="shared" ref="G27" si="2">ROUND((E27*F27),2)</f>
        <v>0</v>
      </c>
    </row>
    <row r="28" spans="2:8" s="12" customFormat="1" x14ac:dyDescent="0.25">
      <c r="B28" s="56"/>
      <c r="C28" s="60"/>
      <c r="D28" s="61"/>
      <c r="E28" s="35"/>
      <c r="F28" s="102"/>
      <c r="G28" s="36"/>
    </row>
    <row r="29" spans="2:8" s="12" customFormat="1" x14ac:dyDescent="0.25">
      <c r="B29" s="51" t="s">
        <v>33</v>
      </c>
      <c r="C29" s="52" t="s">
        <v>34</v>
      </c>
      <c r="D29" s="53"/>
      <c r="E29" s="54"/>
      <c r="F29" s="103"/>
      <c r="G29" s="55"/>
    </row>
    <row r="30" spans="2:8" s="12" customFormat="1" ht="34.5" customHeight="1" x14ac:dyDescent="0.25">
      <c r="B30" s="7">
        <v>1</v>
      </c>
      <c r="C30" s="17" t="s">
        <v>58</v>
      </c>
      <c r="D30" s="16" t="s">
        <v>17</v>
      </c>
      <c r="E30" s="94">
        <v>135</v>
      </c>
      <c r="F30" s="101"/>
      <c r="G30" s="10">
        <f t="shared" ref="G30:G35" si="3">ROUND((E30*F30),2)</f>
        <v>0</v>
      </c>
      <c r="H30" s="18"/>
    </row>
    <row r="31" spans="2:8" s="12" customFormat="1" ht="45" x14ac:dyDescent="0.25">
      <c r="B31" s="7">
        <v>2</v>
      </c>
      <c r="C31" s="13" t="s">
        <v>63</v>
      </c>
      <c r="D31" s="14" t="s">
        <v>13</v>
      </c>
      <c r="E31" s="80">
        <v>81</v>
      </c>
      <c r="F31" s="101"/>
      <c r="G31" s="10">
        <f t="shared" si="3"/>
        <v>0</v>
      </c>
      <c r="H31" s="18"/>
    </row>
    <row r="32" spans="2:8" s="12" customFormat="1" ht="30" x14ac:dyDescent="0.25">
      <c r="B32" s="7">
        <v>3</v>
      </c>
      <c r="C32" s="13" t="s">
        <v>96</v>
      </c>
      <c r="D32" s="14" t="s">
        <v>17</v>
      </c>
      <c r="E32" s="94">
        <v>108</v>
      </c>
      <c r="F32" s="101"/>
      <c r="G32" s="10">
        <f t="shared" si="3"/>
        <v>0</v>
      </c>
      <c r="H32" s="18"/>
    </row>
    <row r="33" spans="2:18" s="12" customFormat="1" ht="47.25" customHeight="1" x14ac:dyDescent="0.25">
      <c r="B33" s="7">
        <v>4</v>
      </c>
      <c r="C33" s="13" t="s">
        <v>65</v>
      </c>
      <c r="D33" s="14" t="s">
        <v>11</v>
      </c>
      <c r="E33" s="94">
        <v>9</v>
      </c>
      <c r="F33" s="101"/>
      <c r="G33" s="10">
        <f t="shared" si="3"/>
        <v>0</v>
      </c>
    </row>
    <row r="34" spans="2:18" s="12" customFormat="1" ht="30" x14ac:dyDescent="0.25">
      <c r="B34" s="7">
        <v>5</v>
      </c>
      <c r="C34" s="13" t="s">
        <v>21</v>
      </c>
      <c r="D34" s="14" t="s">
        <v>11</v>
      </c>
      <c r="E34" s="94">
        <v>18</v>
      </c>
      <c r="F34" s="101"/>
      <c r="G34" s="10">
        <f t="shared" si="3"/>
        <v>0</v>
      </c>
    </row>
    <row r="35" spans="2:18" s="12" customFormat="1" ht="60" x14ac:dyDescent="0.25">
      <c r="B35" s="7">
        <v>6</v>
      </c>
      <c r="C35" s="13" t="s">
        <v>48</v>
      </c>
      <c r="D35" s="14" t="s">
        <v>22</v>
      </c>
      <c r="E35" s="80">
        <v>5175</v>
      </c>
      <c r="F35" s="101"/>
      <c r="G35" s="10">
        <f t="shared" si="3"/>
        <v>0</v>
      </c>
      <c r="H35" s="18"/>
    </row>
    <row r="36" spans="2:18" s="12" customFormat="1" ht="52.5" customHeight="1" x14ac:dyDescent="0.25">
      <c r="B36" s="7">
        <v>7</v>
      </c>
      <c r="C36" s="13" t="s">
        <v>68</v>
      </c>
      <c r="D36" s="14" t="s">
        <v>60</v>
      </c>
      <c r="E36" s="80">
        <v>200</v>
      </c>
      <c r="F36" s="101"/>
      <c r="G36" s="10">
        <f t="shared" ref="G36" si="4">ROUND((E36*F36),2)</f>
        <v>0</v>
      </c>
      <c r="H36" s="18"/>
    </row>
    <row r="37" spans="2:18" s="12" customFormat="1" x14ac:dyDescent="0.25">
      <c r="B37" s="56"/>
      <c r="C37" s="57"/>
      <c r="D37" s="71"/>
      <c r="E37" s="35"/>
      <c r="F37" s="104"/>
      <c r="G37" s="36"/>
      <c r="H37" s="18"/>
    </row>
    <row r="38" spans="2:18" s="12" customFormat="1" ht="20.25" customHeight="1" x14ac:dyDescent="0.25">
      <c r="B38" s="67" t="s">
        <v>35</v>
      </c>
      <c r="C38" s="72" t="s">
        <v>71</v>
      </c>
      <c r="D38" s="26"/>
      <c r="E38" s="27"/>
      <c r="F38" s="105"/>
      <c r="G38" s="28"/>
      <c r="H38" s="18"/>
    </row>
    <row r="39" spans="2:18" s="12" customFormat="1" ht="81" customHeight="1" x14ac:dyDescent="0.25">
      <c r="B39" s="7">
        <v>1</v>
      </c>
      <c r="C39" s="23" t="s">
        <v>77</v>
      </c>
      <c r="D39" s="14" t="s">
        <v>60</v>
      </c>
      <c r="E39" s="100">
        <v>100</v>
      </c>
      <c r="F39" s="101"/>
      <c r="G39" s="10">
        <f t="shared" ref="G39:G40" si="5">ROUND((E39*F39),2)</f>
        <v>0</v>
      </c>
      <c r="H39" s="18"/>
    </row>
    <row r="40" spans="2:18" s="12" customFormat="1" ht="39.75" customHeight="1" x14ac:dyDescent="0.25">
      <c r="B40" s="7">
        <v>2</v>
      </c>
      <c r="C40" s="23" t="s">
        <v>98</v>
      </c>
      <c r="D40" s="14" t="s">
        <v>13</v>
      </c>
      <c r="E40" s="100">
        <v>125</v>
      </c>
      <c r="F40" s="101"/>
      <c r="G40" s="10">
        <f t="shared" si="5"/>
        <v>0</v>
      </c>
      <c r="H40" s="18"/>
    </row>
    <row r="41" spans="2:18" s="12" customFormat="1" ht="54.75" customHeight="1" x14ac:dyDescent="0.25">
      <c r="B41" s="7">
        <v>3</v>
      </c>
      <c r="C41" s="23" t="s">
        <v>78</v>
      </c>
      <c r="D41" s="14" t="s">
        <v>72</v>
      </c>
      <c r="E41" s="100">
        <v>1094.5</v>
      </c>
      <c r="F41" s="101"/>
      <c r="G41" s="10">
        <f t="shared" ref="G41" si="6">ROUND((E41*F41),2)</f>
        <v>0</v>
      </c>
      <c r="H41" s="18"/>
    </row>
    <row r="42" spans="2:18" s="12" customFormat="1" x14ac:dyDescent="0.25">
      <c r="B42" s="24"/>
      <c r="C42" s="25"/>
      <c r="D42" s="26"/>
      <c r="E42" s="27"/>
      <c r="F42" s="105"/>
      <c r="G42" s="28"/>
      <c r="H42" s="18"/>
    </row>
    <row r="43" spans="2:18" s="12" customFormat="1" x14ac:dyDescent="0.25">
      <c r="B43" s="67" t="s">
        <v>39</v>
      </c>
      <c r="C43" s="72" t="s">
        <v>36</v>
      </c>
      <c r="D43" s="73"/>
      <c r="E43" s="27"/>
      <c r="F43" s="106"/>
      <c r="G43" s="28"/>
    </row>
    <row r="44" spans="2:18" s="12" customFormat="1" x14ac:dyDescent="0.25">
      <c r="B44" s="51"/>
      <c r="C44" s="52" t="s">
        <v>37</v>
      </c>
      <c r="D44" s="53"/>
      <c r="E44" s="54"/>
      <c r="F44" s="103"/>
      <c r="G44" s="55"/>
    </row>
    <row r="45" spans="2:18" s="12" customFormat="1" ht="30" x14ac:dyDescent="0.25">
      <c r="B45" s="7">
        <v>1</v>
      </c>
      <c r="C45" s="17" t="s">
        <v>45</v>
      </c>
      <c r="D45" s="16" t="s">
        <v>13</v>
      </c>
      <c r="E45" s="94">
        <v>16</v>
      </c>
      <c r="F45" s="101"/>
      <c r="G45" s="10">
        <f t="shared" ref="G45:G48" si="7">ROUND((E45*F45),2)</f>
        <v>0</v>
      </c>
    </row>
    <row r="46" spans="2:18" s="12" customFormat="1" ht="87" customHeight="1" x14ac:dyDescent="0.25">
      <c r="B46" s="7">
        <v>2</v>
      </c>
      <c r="C46" s="20" t="s">
        <v>66</v>
      </c>
      <c r="D46" s="14" t="s">
        <v>15</v>
      </c>
      <c r="E46" s="97">
        <v>11200</v>
      </c>
      <c r="F46" s="101"/>
      <c r="G46" s="10">
        <f t="shared" si="7"/>
        <v>0</v>
      </c>
      <c r="H46" s="18"/>
      <c r="J46" s="83"/>
      <c r="K46" s="82"/>
      <c r="L46" s="82"/>
      <c r="M46" s="82"/>
      <c r="N46" s="82"/>
      <c r="O46" s="82"/>
      <c r="P46" s="82"/>
      <c r="Q46" s="82"/>
      <c r="R46" s="82"/>
    </row>
    <row r="47" spans="2:18" s="12" customFormat="1" ht="54" customHeight="1" x14ac:dyDescent="0.25">
      <c r="B47" s="81">
        <v>3</v>
      </c>
      <c r="C47" s="93" t="s">
        <v>70</v>
      </c>
      <c r="D47" s="95" t="s">
        <v>60</v>
      </c>
      <c r="E47" s="94">
        <v>2231.9499999999998</v>
      </c>
      <c r="F47" s="101"/>
      <c r="G47" s="19">
        <f t="shared" si="7"/>
        <v>0</v>
      </c>
      <c r="H47" s="18"/>
    </row>
    <row r="48" spans="2:18" s="92" customFormat="1" ht="54" customHeight="1" x14ac:dyDescent="0.25">
      <c r="B48" s="81">
        <v>4</v>
      </c>
      <c r="C48" s="96" t="s">
        <v>79</v>
      </c>
      <c r="D48" s="95" t="s">
        <v>60</v>
      </c>
      <c r="E48" s="94">
        <v>1067</v>
      </c>
      <c r="F48" s="101"/>
      <c r="G48" s="19">
        <f t="shared" si="7"/>
        <v>0</v>
      </c>
      <c r="H48" s="91"/>
    </row>
    <row r="49" spans="2:8" s="83" customFormat="1" x14ac:dyDescent="0.25">
      <c r="B49" s="56"/>
      <c r="C49" s="57"/>
      <c r="D49" s="71"/>
      <c r="E49" s="110"/>
      <c r="F49" s="102"/>
      <c r="G49" s="36"/>
      <c r="H49" s="88"/>
    </row>
    <row r="50" spans="2:8" s="83" customFormat="1" x14ac:dyDescent="0.25">
      <c r="B50" s="111"/>
      <c r="C50" s="52" t="s">
        <v>41</v>
      </c>
      <c r="D50" s="112"/>
      <c r="E50" s="54"/>
      <c r="F50" s="103"/>
      <c r="G50" s="55"/>
      <c r="H50" s="88"/>
    </row>
    <row r="51" spans="2:8" s="12" customFormat="1" ht="30" x14ac:dyDescent="0.25">
      <c r="B51" s="7">
        <v>3</v>
      </c>
      <c r="C51" s="13" t="s">
        <v>54</v>
      </c>
      <c r="D51" s="14" t="s">
        <v>15</v>
      </c>
      <c r="E51" s="97">
        <v>25027</v>
      </c>
      <c r="F51" s="101"/>
      <c r="G51" s="10">
        <f t="shared" ref="G51:G52" si="8">ROUND((E51*F51),2)</f>
        <v>0</v>
      </c>
      <c r="H51" s="18"/>
    </row>
    <row r="52" spans="2:8" s="12" customFormat="1" ht="45" x14ac:dyDescent="0.25">
      <c r="B52" s="7">
        <v>4</v>
      </c>
      <c r="C52" s="13" t="s">
        <v>53</v>
      </c>
      <c r="D52" s="14" t="s">
        <v>17</v>
      </c>
      <c r="E52" s="97">
        <v>6256.75</v>
      </c>
      <c r="F52" s="101"/>
      <c r="G52" s="10">
        <f t="shared" si="8"/>
        <v>0</v>
      </c>
      <c r="H52" s="18"/>
    </row>
    <row r="53" spans="2:8" s="12" customFormat="1" ht="45" x14ac:dyDescent="0.25">
      <c r="B53" s="7">
        <v>5</v>
      </c>
      <c r="C53" s="13" t="s">
        <v>56</v>
      </c>
      <c r="D53" s="14" t="s">
        <v>17</v>
      </c>
      <c r="E53" s="97">
        <v>3000</v>
      </c>
      <c r="F53" s="101"/>
      <c r="G53" s="10">
        <f t="shared" ref="G53" si="9">ROUND((E53*F53),2)</f>
        <v>0</v>
      </c>
      <c r="H53" s="18"/>
    </row>
    <row r="54" spans="2:8" s="12" customFormat="1" x14ac:dyDescent="0.25">
      <c r="B54" s="49"/>
      <c r="C54" s="41" t="s">
        <v>38</v>
      </c>
      <c r="D54" s="62"/>
      <c r="E54" s="43"/>
      <c r="F54" s="107"/>
      <c r="G54" s="44"/>
      <c r="H54" s="18"/>
    </row>
    <row r="55" spans="2:8" s="12" customFormat="1" ht="30" x14ac:dyDescent="0.25">
      <c r="B55" s="7">
        <v>5</v>
      </c>
      <c r="C55" s="13" t="s">
        <v>16</v>
      </c>
      <c r="D55" s="14" t="s">
        <v>13</v>
      </c>
      <c r="E55" s="97">
        <v>16</v>
      </c>
      <c r="F55" s="101"/>
      <c r="G55" s="10">
        <f t="shared" ref="G55:G59" si="10">ROUND((E55*F55),2)</f>
        <v>0</v>
      </c>
    </row>
    <row r="56" spans="2:8" s="92" customFormat="1" ht="31.5" x14ac:dyDescent="0.5">
      <c r="B56" s="81">
        <v>6</v>
      </c>
      <c r="C56" s="20" t="s">
        <v>18</v>
      </c>
      <c r="D56" s="95" t="s">
        <v>15</v>
      </c>
      <c r="E56" s="94">
        <v>25027</v>
      </c>
      <c r="F56" s="101"/>
      <c r="G56" s="19">
        <f t="shared" si="10"/>
        <v>0</v>
      </c>
      <c r="H56" s="99"/>
    </row>
    <row r="57" spans="2:8" s="12" customFormat="1" ht="30" x14ac:dyDescent="0.25">
      <c r="B57" s="7">
        <v>7</v>
      </c>
      <c r="C57" s="21" t="s">
        <v>19</v>
      </c>
      <c r="D57" s="7" t="s">
        <v>15</v>
      </c>
      <c r="E57" s="97">
        <f>E56</f>
        <v>25027</v>
      </c>
      <c r="F57" s="101"/>
      <c r="G57" s="10">
        <f t="shared" si="10"/>
        <v>0</v>
      </c>
    </row>
    <row r="58" spans="2:8" s="92" customFormat="1" ht="31.5" x14ac:dyDescent="0.5">
      <c r="B58" s="81">
        <v>8</v>
      </c>
      <c r="C58" s="98" t="s">
        <v>20</v>
      </c>
      <c r="D58" s="95" t="s">
        <v>15</v>
      </c>
      <c r="E58" s="94">
        <f>E56</f>
        <v>25027</v>
      </c>
      <c r="F58" s="101"/>
      <c r="G58" s="19">
        <f t="shared" si="10"/>
        <v>0</v>
      </c>
      <c r="H58" s="99"/>
    </row>
    <row r="59" spans="2:8" s="11" customFormat="1" ht="48" customHeight="1" x14ac:dyDescent="0.25">
      <c r="B59" s="7">
        <v>9</v>
      </c>
      <c r="C59" s="22" t="s">
        <v>61</v>
      </c>
      <c r="D59" s="9" t="s">
        <v>13</v>
      </c>
      <c r="E59" s="97">
        <v>1137</v>
      </c>
      <c r="F59" s="101"/>
      <c r="G59" s="10">
        <f t="shared" si="10"/>
        <v>0</v>
      </c>
    </row>
    <row r="60" spans="2:8" s="11" customFormat="1" x14ac:dyDescent="0.25">
      <c r="B60" s="56"/>
      <c r="C60" s="66"/>
      <c r="D60" s="58"/>
      <c r="E60" s="59"/>
      <c r="F60" s="102"/>
      <c r="G60" s="36"/>
    </row>
    <row r="61" spans="2:8" s="11" customFormat="1" x14ac:dyDescent="0.25">
      <c r="B61" s="67" t="s">
        <v>73</v>
      </c>
      <c r="C61" s="68" t="s">
        <v>40</v>
      </c>
      <c r="D61" s="69"/>
      <c r="E61" s="70"/>
      <c r="F61" s="106"/>
      <c r="G61" s="28"/>
    </row>
    <row r="62" spans="2:8" s="11" customFormat="1" x14ac:dyDescent="0.25">
      <c r="B62" s="51"/>
      <c r="C62" s="63" t="s">
        <v>43</v>
      </c>
      <c r="D62" s="64"/>
      <c r="E62" s="65"/>
      <c r="F62" s="103"/>
      <c r="G62" s="55"/>
    </row>
    <row r="63" spans="2:8" s="12" customFormat="1" ht="60" x14ac:dyDescent="0.25">
      <c r="B63" s="81">
        <v>1</v>
      </c>
      <c r="C63" s="17" t="s">
        <v>23</v>
      </c>
      <c r="D63" s="16" t="s">
        <v>13</v>
      </c>
      <c r="E63" s="97">
        <v>6900</v>
      </c>
      <c r="F63" s="101"/>
      <c r="G63" s="10">
        <f t="shared" ref="G63" si="11">ROUND((E63*F63),2)</f>
        <v>0</v>
      </c>
      <c r="H63" s="18"/>
    </row>
    <row r="64" spans="2:8" s="12" customFormat="1" x14ac:dyDescent="0.25">
      <c r="B64" s="49"/>
      <c r="C64" s="41" t="s">
        <v>42</v>
      </c>
      <c r="D64" s="50"/>
      <c r="E64" s="43"/>
      <c r="F64" s="107"/>
      <c r="G64" s="44"/>
      <c r="H64" s="18"/>
    </row>
    <row r="65" spans="2:8" s="12" customFormat="1" ht="28.5" customHeight="1" x14ac:dyDescent="0.25">
      <c r="B65" s="81">
        <v>2</v>
      </c>
      <c r="C65" s="15" t="s">
        <v>62</v>
      </c>
      <c r="D65" s="16" t="s">
        <v>11</v>
      </c>
      <c r="E65" s="97">
        <v>3</v>
      </c>
      <c r="F65" s="101"/>
      <c r="G65" s="10">
        <f t="shared" ref="G65" si="12">ROUND((E65*F65),2)</f>
        <v>0</v>
      </c>
      <c r="H65" s="18"/>
    </row>
    <row r="66" spans="2:8" s="12" customFormat="1" ht="30" x14ac:dyDescent="0.25">
      <c r="B66" s="81">
        <v>3</v>
      </c>
      <c r="C66" s="15" t="s">
        <v>51</v>
      </c>
      <c r="D66" s="16" t="s">
        <v>11</v>
      </c>
      <c r="E66" s="97">
        <v>23</v>
      </c>
      <c r="F66" s="101"/>
      <c r="G66" s="10">
        <f t="shared" ref="G66:G79" si="13">ROUND((E66*F66),2)</f>
        <v>0</v>
      </c>
    </row>
    <row r="67" spans="2:8" s="12" customFormat="1" ht="30" x14ac:dyDescent="0.25">
      <c r="B67" s="81">
        <v>4</v>
      </c>
      <c r="C67" s="17" t="s">
        <v>52</v>
      </c>
      <c r="D67" s="16" t="s">
        <v>11</v>
      </c>
      <c r="E67" s="97">
        <v>23</v>
      </c>
      <c r="F67" s="101"/>
      <c r="G67" s="10">
        <f t="shared" si="13"/>
        <v>0</v>
      </c>
    </row>
    <row r="68" spans="2:8" s="12" customFormat="1" ht="45" x14ac:dyDescent="0.25">
      <c r="B68" s="81">
        <v>5</v>
      </c>
      <c r="C68" s="17" t="s">
        <v>81</v>
      </c>
      <c r="D68" s="16" t="s">
        <v>11</v>
      </c>
      <c r="E68" s="97">
        <v>3</v>
      </c>
      <c r="F68" s="101"/>
      <c r="G68" s="10">
        <f t="shared" si="13"/>
        <v>0</v>
      </c>
    </row>
    <row r="69" spans="2:8" s="12" customFormat="1" ht="45" x14ac:dyDescent="0.25">
      <c r="B69" s="81">
        <v>6</v>
      </c>
      <c r="C69" s="17" t="s">
        <v>80</v>
      </c>
      <c r="D69" s="16" t="s">
        <v>11</v>
      </c>
      <c r="E69" s="97">
        <v>4</v>
      </c>
      <c r="F69" s="101"/>
      <c r="G69" s="10">
        <f t="shared" ref="G69" si="14">ROUND((E69*F69),2)</f>
        <v>0</v>
      </c>
    </row>
    <row r="70" spans="2:8" s="12" customFormat="1" ht="60" x14ac:dyDescent="0.25">
      <c r="B70" s="81">
        <v>7</v>
      </c>
      <c r="C70" s="17" t="s">
        <v>82</v>
      </c>
      <c r="D70" s="16" t="s">
        <v>11</v>
      </c>
      <c r="E70" s="97">
        <v>1</v>
      </c>
      <c r="F70" s="101"/>
      <c r="G70" s="10">
        <f t="shared" ref="G70" si="15">ROUND((E70*F70),2)</f>
        <v>0</v>
      </c>
    </row>
    <row r="71" spans="2:8" s="12" customFormat="1" ht="75" x14ac:dyDescent="0.25">
      <c r="B71" s="81">
        <v>8</v>
      </c>
      <c r="C71" s="17" t="s">
        <v>83</v>
      </c>
      <c r="D71" s="16" t="s">
        <v>11</v>
      </c>
      <c r="E71" s="97">
        <v>1</v>
      </c>
      <c r="F71" s="101"/>
      <c r="G71" s="10">
        <f t="shared" ref="G71" si="16">ROUND((E71*F71),2)</f>
        <v>0</v>
      </c>
    </row>
    <row r="72" spans="2:8" s="12" customFormat="1" ht="60" x14ac:dyDescent="0.25">
      <c r="B72" s="81">
        <v>9</v>
      </c>
      <c r="C72" s="17" t="s">
        <v>84</v>
      </c>
      <c r="D72" s="16" t="s">
        <v>11</v>
      </c>
      <c r="E72" s="97">
        <v>1</v>
      </c>
      <c r="F72" s="101"/>
      <c r="G72" s="10">
        <f t="shared" ref="G72" si="17">ROUND((E72*F72),2)</f>
        <v>0</v>
      </c>
    </row>
    <row r="73" spans="2:8" s="12" customFormat="1" ht="105" x14ac:dyDescent="0.25">
      <c r="B73" s="81">
        <v>10</v>
      </c>
      <c r="C73" s="17" t="s">
        <v>85</v>
      </c>
      <c r="D73" s="16" t="s">
        <v>11</v>
      </c>
      <c r="E73" s="97">
        <v>1</v>
      </c>
      <c r="F73" s="101"/>
      <c r="G73" s="10">
        <f t="shared" ref="G73" si="18">ROUND((E73*F73),2)</f>
        <v>0</v>
      </c>
    </row>
    <row r="74" spans="2:8" s="12" customFormat="1" ht="116.25" customHeight="1" x14ac:dyDescent="0.25">
      <c r="B74" s="81">
        <v>11</v>
      </c>
      <c r="C74" s="17" t="s">
        <v>97</v>
      </c>
      <c r="D74" s="16" t="s">
        <v>11</v>
      </c>
      <c r="E74" s="97">
        <v>1</v>
      </c>
      <c r="F74" s="101"/>
      <c r="G74" s="10">
        <f t="shared" ref="G74" si="19">ROUND((E74*F74),2)</f>
        <v>0</v>
      </c>
    </row>
    <row r="75" spans="2:8" s="12" customFormat="1" ht="75" x14ac:dyDescent="0.25">
      <c r="B75" s="81">
        <v>12</v>
      </c>
      <c r="C75" s="17" t="s">
        <v>86</v>
      </c>
      <c r="D75" s="16" t="s">
        <v>11</v>
      </c>
      <c r="E75" s="97">
        <v>1</v>
      </c>
      <c r="F75" s="101"/>
      <c r="G75" s="10">
        <f t="shared" ref="G75" si="20">ROUND((E75*F75),2)</f>
        <v>0</v>
      </c>
    </row>
    <row r="76" spans="2:8" s="12" customFormat="1" x14ac:dyDescent="0.25">
      <c r="B76" s="49"/>
      <c r="C76" s="41" t="s">
        <v>87</v>
      </c>
      <c r="D76" s="50"/>
      <c r="E76" s="43"/>
      <c r="F76" s="107"/>
      <c r="G76" s="44"/>
    </row>
    <row r="77" spans="2:8" s="12" customFormat="1" ht="30" x14ac:dyDescent="0.25">
      <c r="B77" s="81">
        <v>13</v>
      </c>
      <c r="C77" s="89" t="s">
        <v>88</v>
      </c>
      <c r="D77" s="90" t="s">
        <v>11</v>
      </c>
      <c r="E77" s="94">
        <v>78</v>
      </c>
      <c r="F77" s="101"/>
      <c r="G77" s="19">
        <f t="shared" ref="G77" si="21">ROUND((E77*F77),2)</f>
        <v>0</v>
      </c>
    </row>
    <row r="78" spans="2:8" s="12" customFormat="1" ht="84.75" customHeight="1" x14ac:dyDescent="0.25">
      <c r="B78" s="81">
        <v>14</v>
      </c>
      <c r="C78" s="89" t="s">
        <v>89</v>
      </c>
      <c r="D78" s="90" t="s">
        <v>11</v>
      </c>
      <c r="E78" s="94">
        <v>182</v>
      </c>
      <c r="F78" s="101"/>
      <c r="G78" s="19">
        <f t="shared" si="13"/>
        <v>0</v>
      </c>
    </row>
    <row r="79" spans="2:8" s="12" customFormat="1" ht="45" x14ac:dyDescent="0.25">
      <c r="B79" s="81">
        <v>15</v>
      </c>
      <c r="C79" s="89" t="s">
        <v>24</v>
      </c>
      <c r="D79" s="90" t="s">
        <v>11</v>
      </c>
      <c r="E79" s="94">
        <v>178</v>
      </c>
      <c r="F79" s="101"/>
      <c r="G79" s="19">
        <f t="shared" si="13"/>
        <v>0</v>
      </c>
      <c r="H79" s="18"/>
    </row>
    <row r="80" spans="2:8" s="12" customFormat="1" x14ac:dyDescent="0.25">
      <c r="B80" s="49"/>
      <c r="C80" s="41" t="s">
        <v>90</v>
      </c>
      <c r="D80" s="50"/>
      <c r="E80" s="43"/>
      <c r="F80" s="107"/>
      <c r="G80" s="44"/>
    </row>
    <row r="81" spans="2:8" s="12" customFormat="1" ht="30" x14ac:dyDescent="0.25">
      <c r="B81" s="81">
        <v>16</v>
      </c>
      <c r="C81" s="89" t="s">
        <v>91</v>
      </c>
      <c r="D81" s="90" t="s">
        <v>60</v>
      </c>
      <c r="E81" s="94">
        <v>33</v>
      </c>
      <c r="F81" s="101"/>
      <c r="G81" s="19">
        <f t="shared" ref="G81" si="22">ROUND((E81*F81),2)</f>
        <v>0</v>
      </c>
      <c r="H81" s="18"/>
    </row>
    <row r="82" spans="2:8" s="12" customFormat="1" ht="45" x14ac:dyDescent="0.25">
      <c r="B82" s="81">
        <v>17</v>
      </c>
      <c r="C82" s="89" t="s">
        <v>92</v>
      </c>
      <c r="D82" s="90" t="s">
        <v>60</v>
      </c>
      <c r="E82" s="94">
        <v>33</v>
      </c>
      <c r="F82" s="101"/>
      <c r="G82" s="19">
        <f t="shared" ref="G82" si="23">ROUND((E82*F82),2)</f>
        <v>0</v>
      </c>
    </row>
    <row r="83" spans="2:8" s="12" customFormat="1" ht="45" x14ac:dyDescent="0.25">
      <c r="B83" s="81">
        <v>18</v>
      </c>
      <c r="C83" s="89" t="s">
        <v>93</v>
      </c>
      <c r="D83" s="90" t="s">
        <v>13</v>
      </c>
      <c r="E83" s="94">
        <v>1458</v>
      </c>
      <c r="F83" s="101"/>
      <c r="G83" s="19">
        <f t="shared" ref="G83" si="24">ROUND((E83*F83),2)</f>
        <v>0</v>
      </c>
    </row>
    <row r="84" spans="2:8" s="12" customFormat="1" ht="30" x14ac:dyDescent="0.25">
      <c r="B84" s="81">
        <v>19</v>
      </c>
      <c r="C84" s="89" t="s">
        <v>94</v>
      </c>
      <c r="D84" s="90" t="s">
        <v>13</v>
      </c>
      <c r="E84" s="94">
        <v>8</v>
      </c>
      <c r="F84" s="101"/>
      <c r="G84" s="19">
        <f t="shared" ref="G84" si="25">ROUND((E84*F84),2)</f>
        <v>0</v>
      </c>
    </row>
    <row r="85" spans="2:8" s="12" customFormat="1" x14ac:dyDescent="0.25">
      <c r="B85" s="49"/>
      <c r="C85" s="41" t="s">
        <v>95</v>
      </c>
      <c r="D85" s="50"/>
      <c r="E85" s="43"/>
      <c r="F85" s="107"/>
      <c r="G85" s="44"/>
    </row>
    <row r="86" spans="2:8" s="12" customFormat="1" ht="30" x14ac:dyDescent="0.25">
      <c r="B86" s="75">
        <v>20</v>
      </c>
      <c r="C86" s="76" t="s">
        <v>50</v>
      </c>
      <c r="D86" s="16" t="s">
        <v>11</v>
      </c>
      <c r="E86" s="97">
        <v>7</v>
      </c>
      <c r="F86" s="101"/>
      <c r="G86" s="10">
        <f t="shared" ref="G86:G87" si="26">ROUND((E86*F86),2)</f>
        <v>0</v>
      </c>
      <c r="H86" s="18"/>
    </row>
    <row r="87" spans="2:8" s="12" customFormat="1" ht="30" x14ac:dyDescent="0.25">
      <c r="B87" s="7">
        <v>21</v>
      </c>
      <c r="C87" s="17" t="s">
        <v>49</v>
      </c>
      <c r="D87" s="16" t="s">
        <v>11</v>
      </c>
      <c r="E87" s="94">
        <v>7</v>
      </c>
      <c r="F87" s="101"/>
      <c r="G87" s="10">
        <f t="shared" si="26"/>
        <v>0</v>
      </c>
    </row>
    <row r="88" spans="2:8" s="83" customFormat="1" x14ac:dyDescent="0.25">
      <c r="B88" s="56"/>
      <c r="C88" s="60"/>
      <c r="D88" s="61"/>
      <c r="E88" s="85"/>
      <c r="F88" s="102"/>
      <c r="G88" s="36"/>
    </row>
    <row r="89" spans="2:8" s="83" customFormat="1" ht="26.25" customHeight="1" x14ac:dyDescent="0.25">
      <c r="B89" s="67" t="s">
        <v>74</v>
      </c>
      <c r="C89" s="68" t="s">
        <v>75</v>
      </c>
      <c r="D89" s="73"/>
      <c r="E89" s="87"/>
      <c r="F89" s="106"/>
      <c r="G89" s="28"/>
    </row>
    <row r="90" spans="2:8" s="83" customFormat="1" ht="48.75" customHeight="1" x14ac:dyDescent="0.25">
      <c r="B90" s="7">
        <v>1</v>
      </c>
      <c r="C90" s="76" t="s">
        <v>101</v>
      </c>
      <c r="D90" s="16" t="s">
        <v>60</v>
      </c>
      <c r="E90" s="94">
        <v>2000</v>
      </c>
      <c r="F90" s="101"/>
      <c r="G90" s="10">
        <f t="shared" ref="G90" si="27">E90*F90</f>
        <v>0</v>
      </c>
    </row>
    <row r="91" spans="2:8" s="83" customFormat="1" ht="46.5" customHeight="1" x14ac:dyDescent="0.25">
      <c r="B91" s="7">
        <v>2</v>
      </c>
      <c r="C91" s="76" t="s">
        <v>76</v>
      </c>
      <c r="D91" s="16" t="s">
        <v>60</v>
      </c>
      <c r="E91" s="94">
        <v>2000</v>
      </c>
      <c r="F91" s="101"/>
      <c r="G91" s="10">
        <f t="shared" ref="G91:G93" si="28">E91*F91</f>
        <v>0</v>
      </c>
    </row>
    <row r="92" spans="2:8" s="83" customFormat="1" ht="54.75" customHeight="1" x14ac:dyDescent="0.25">
      <c r="B92" s="7">
        <v>3</v>
      </c>
      <c r="C92" s="76" t="s">
        <v>99</v>
      </c>
      <c r="D92" s="16" t="s">
        <v>60</v>
      </c>
      <c r="E92" s="94">
        <v>4000</v>
      </c>
      <c r="F92" s="101"/>
      <c r="G92" s="10">
        <f t="shared" si="28"/>
        <v>0</v>
      </c>
    </row>
    <row r="93" spans="2:8" s="83" customFormat="1" ht="45" x14ac:dyDescent="0.25">
      <c r="B93" s="7">
        <v>4</v>
      </c>
      <c r="C93" s="23" t="s">
        <v>100</v>
      </c>
      <c r="D93" s="16" t="s">
        <v>72</v>
      </c>
      <c r="E93" s="94">
        <v>20000</v>
      </c>
      <c r="F93" s="101"/>
      <c r="G93" s="10">
        <f t="shared" si="28"/>
        <v>0</v>
      </c>
    </row>
    <row r="94" spans="2:8" s="83" customFormat="1" x14ac:dyDescent="0.25">
      <c r="B94" s="24"/>
      <c r="C94" s="86"/>
      <c r="D94" s="73"/>
      <c r="E94" s="87"/>
      <c r="F94" s="106"/>
      <c r="G94" s="28"/>
    </row>
    <row r="95" spans="2:8" s="83" customFormat="1" x14ac:dyDescent="0.25">
      <c r="B95" s="67" t="s">
        <v>103</v>
      </c>
      <c r="C95" s="72" t="s">
        <v>104</v>
      </c>
      <c r="D95" s="73"/>
      <c r="E95" s="27"/>
      <c r="F95" s="105"/>
      <c r="G95" s="28"/>
      <c r="H95" s="88"/>
    </row>
    <row r="96" spans="2:8" s="83" customFormat="1" ht="14.25" customHeight="1" x14ac:dyDescent="0.25">
      <c r="B96" s="7">
        <v>1</v>
      </c>
      <c r="C96" s="76" t="s">
        <v>105</v>
      </c>
      <c r="D96" s="16" t="s">
        <v>106</v>
      </c>
      <c r="E96" s="94">
        <v>30</v>
      </c>
      <c r="F96" s="101"/>
      <c r="G96" s="10">
        <f t="shared" ref="G96" si="29">E96*F96</f>
        <v>0</v>
      </c>
      <c r="H96" s="88"/>
    </row>
    <row r="97" spans="2:9" s="83" customFormat="1" ht="14.25" customHeight="1" x14ac:dyDescent="0.25">
      <c r="B97" s="24"/>
      <c r="C97" s="86"/>
      <c r="D97" s="73"/>
      <c r="E97" s="27"/>
      <c r="F97" s="105"/>
      <c r="G97" s="28"/>
      <c r="H97" s="88"/>
    </row>
    <row r="98" spans="2:9" s="83" customFormat="1" ht="14.25" customHeight="1" x14ac:dyDescent="0.25">
      <c r="B98" s="24"/>
      <c r="C98" s="86"/>
      <c r="D98" s="115"/>
      <c r="E98" s="115"/>
      <c r="F98" s="108"/>
      <c r="G98" s="31"/>
      <c r="H98" s="88"/>
    </row>
    <row r="99" spans="2:9" s="12" customFormat="1" x14ac:dyDescent="0.25">
      <c r="B99" s="51" t="s">
        <v>102</v>
      </c>
      <c r="C99" s="52" t="s">
        <v>25</v>
      </c>
      <c r="D99" s="53"/>
      <c r="E99" s="54"/>
      <c r="F99" s="109"/>
      <c r="G99" s="55"/>
      <c r="H99" s="18"/>
    </row>
    <row r="100" spans="2:9" s="12" customFormat="1" x14ac:dyDescent="0.25">
      <c r="B100" s="7">
        <v>1</v>
      </c>
      <c r="C100" s="23" t="s">
        <v>25</v>
      </c>
      <c r="D100" s="14" t="s">
        <v>26</v>
      </c>
      <c r="E100" s="79">
        <v>0.1</v>
      </c>
      <c r="F100" s="101">
        <f>ROUND((SUM(G17:G96)),2)</f>
        <v>8000</v>
      </c>
      <c r="G100" s="10">
        <f t="shared" ref="G100" si="30">ROUND((E100*F100),2)</f>
        <v>800</v>
      </c>
      <c r="H100" s="18"/>
      <c r="I100" s="34"/>
    </row>
    <row r="101" spans="2:9" x14ac:dyDescent="0.25">
      <c r="B101" s="24"/>
      <c r="C101" s="25"/>
      <c r="D101" s="26"/>
      <c r="E101" s="27"/>
      <c r="F101" s="28"/>
      <c r="G101" s="29"/>
      <c r="I101" s="30"/>
    </row>
    <row r="102" spans="2:9" s="30" customFormat="1" x14ac:dyDescent="0.25">
      <c r="B102"/>
      <c r="C102" s="45"/>
      <c r="D102" s="115" t="s">
        <v>107</v>
      </c>
      <c r="E102" s="115"/>
      <c r="F102" s="46"/>
      <c r="G102" s="31">
        <f>ROUND((SUM(G17:G100)),2)</f>
        <v>8800</v>
      </c>
      <c r="I102" s="29"/>
    </row>
    <row r="103" spans="2:9" ht="22.5" customHeight="1" thickBot="1" x14ac:dyDescent="0.3">
      <c r="B103" s="30"/>
      <c r="C103" s="47"/>
      <c r="D103" s="116" t="s">
        <v>27</v>
      </c>
      <c r="E103" s="116"/>
      <c r="F103" s="77"/>
      <c r="G103" s="78">
        <f>ROUND((G102*0.22),2)</f>
        <v>1936</v>
      </c>
    </row>
    <row r="104" spans="2:9" ht="17.25" customHeight="1" thickTop="1" x14ac:dyDescent="0.25">
      <c r="C104" s="47"/>
      <c r="D104" s="117" t="s">
        <v>44</v>
      </c>
      <c r="E104" s="117"/>
      <c r="F104" s="46"/>
      <c r="G104" s="31">
        <f>ROUND(SUM(G102:G103),2)</f>
        <v>10736</v>
      </c>
      <c r="I104" s="34"/>
    </row>
    <row r="105" spans="2:9" ht="20.25" customHeight="1" x14ac:dyDescent="0.25">
      <c r="B105" s="30"/>
      <c r="C105" s="42"/>
      <c r="D105" s="30"/>
      <c r="E105" s="27"/>
      <c r="F105" s="28"/>
      <c r="G105" s="29"/>
    </row>
    <row r="106" spans="2:9" s="30" customFormat="1" ht="25.5" customHeight="1" x14ac:dyDescent="0.25">
      <c r="B106"/>
      <c r="C106" s="42"/>
      <c r="E106" s="27"/>
      <c r="F106" s="28"/>
      <c r="G106" s="29"/>
    </row>
    <row r="107" spans="2:9" ht="25.5" customHeight="1" x14ac:dyDescent="0.25">
      <c r="C107" s="42"/>
      <c r="D107" s="30"/>
      <c r="E107" s="27"/>
      <c r="F107" s="28"/>
      <c r="G107" s="29"/>
    </row>
    <row r="108" spans="2:9" ht="25.5" customHeight="1" x14ac:dyDescent="0.25"/>
  </sheetData>
  <sheetProtection algorithmName="SHA-512" hashValue="U6UUmSgqe888Sl+jcevtuWu2yTDYKYmshhiLoowqZIiPCVw5mx+fuRXF7D8txlCc8KGO/226o2OgUIzNsS3eTA==" saltValue="xMT5joIHMKlhM7iKEhX1IA==" spinCount="100000" sheet="1" objects="1" scenarios="1" selectLockedCells="1"/>
  <mergeCells count="11">
    <mergeCell ref="D102:E102"/>
    <mergeCell ref="D103:E103"/>
    <mergeCell ref="D104:E104"/>
    <mergeCell ref="C12:G12"/>
    <mergeCell ref="D98:E98"/>
    <mergeCell ref="C11:G11"/>
    <mergeCell ref="B2:G2"/>
    <mergeCell ref="B7:G7"/>
    <mergeCell ref="C8:G8"/>
    <mergeCell ref="C9:G9"/>
    <mergeCell ref="C10:G10"/>
  </mergeCells>
  <dataValidations count="1">
    <dataValidation type="custom" allowBlank="1" showInputMessage="1" showErrorMessage="1" error="Cena/e.m. potrebno vnesti na dve decimalni mesti zaokriženo" sqref="F23:F27 F30:F36 F39:F41 F45:F48 F51:F53 F55:F59 F63 F65:F75 F77:F79 F81:F84 F86:F87 F90:F93 F96 F17:F20">
      <formula1>F17=ROUND(F17,2)</formula1>
    </dataValidation>
  </dataValidations>
  <pageMargins left="0.70866141732283472" right="0.70866141732283472" top="0.74803149606299213" bottom="0.74803149606299213" header="0.31496062992125984" footer="0.31496062992125984"/>
  <pageSetup paperSize="9" scale="75" fitToHeight="0" orientation="portrait" horizontalDpi="300" verticalDpi="300" r:id="rId1"/>
  <rowBreaks count="4" manualBreakCount="4">
    <brk id="12" max="16383" man="1"/>
    <brk id="42" max="16383" man="1"/>
    <brk id="60" max="16383" man="1"/>
    <brk id="79" max="16383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Julijana Jamnik</dc:creator>
  <cp:lastModifiedBy>Damian Raseni</cp:lastModifiedBy>
  <cp:lastPrinted>2020-06-29T10:00:54Z</cp:lastPrinted>
  <dcterms:created xsi:type="dcterms:W3CDTF">2018-05-20T09:05:36Z</dcterms:created>
  <dcterms:modified xsi:type="dcterms:W3CDTF">2020-08-17T13:33:33Z</dcterms:modified>
</cp:coreProperties>
</file>